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cerclesas-my.sharepoint.com/personal/valerie_vanwormhoudt_mycerclesas_onmicrosoft_com/Documents/R/Module CSF/"/>
    </mc:Choice>
  </mc:AlternateContent>
  <xr:revisionPtr revIDLastSave="8" documentId="8_{B423D748-2C06-49F2-B13C-738D49AFF62A}" xr6:coauthVersionLast="47" xr6:coauthVersionMax="47" xr10:uidLastSave="{51983B9D-8D77-46E0-AC96-74B0082CDAEE}"/>
  <bookViews>
    <workbookView xWindow="-110" yWindow="-110" windowWidth="19420" windowHeight="10420" xr2:uid="{40F761D3-2FB8-4B06-B9E5-CFF2AEE72692}"/>
  </bookViews>
  <sheets>
    <sheet name="Contenu carbone " sheetId="1" r:id="rId1"/>
    <sheet name="Rentabilité carbo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2" i="1" l="1"/>
  <c r="C102" i="1"/>
  <c r="B20" i="2" l="1"/>
  <c r="B19" i="2" s="1"/>
  <c r="B16" i="2"/>
  <c r="B21" i="2" s="1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22" i="2" l="1"/>
  <c r="B25" i="2"/>
  <c r="B26" i="2" s="1"/>
  <c r="B12" i="2"/>
  <c r="B23" i="2"/>
  <c r="B24" i="2" s="1"/>
  <c r="B4" i="1"/>
  <c r="B85" i="1"/>
  <c r="B92" i="1" s="1"/>
  <c r="B99" i="1" s="1"/>
  <c r="B86" i="1"/>
  <c r="B87" i="1"/>
  <c r="B88" i="1"/>
  <c r="B94" i="1"/>
  <c r="B95" i="1"/>
  <c r="B96" i="1"/>
  <c r="B97" i="1"/>
  <c r="B98" i="1"/>
  <c r="D75" i="1"/>
  <c r="C75" i="1"/>
  <c r="D51" i="1"/>
  <c r="C51" i="1"/>
  <c r="D44" i="1"/>
  <c r="C44" i="1"/>
  <c r="D4" i="1" l="1"/>
  <c r="C4" i="1"/>
  <c r="C104" i="1" l="1"/>
  <c r="D94" i="1"/>
  <c r="D88" i="1"/>
  <c r="D86" i="1"/>
  <c r="D85" i="1"/>
  <c r="C94" i="1"/>
  <c r="C88" i="1"/>
  <c r="C86" i="1"/>
  <c r="C85" i="1"/>
  <c r="D98" i="1"/>
  <c r="D97" i="1"/>
  <c r="D96" i="1"/>
  <c r="D95" i="1"/>
  <c r="C98" i="1"/>
  <c r="C97" i="1"/>
  <c r="C96" i="1"/>
  <c r="C95" i="1"/>
  <c r="D87" i="1"/>
  <c r="C87" i="1"/>
  <c r="C92" i="1" l="1"/>
  <c r="C93" i="1"/>
  <c r="C100" i="1" s="1"/>
  <c r="D104" i="1"/>
  <c r="C89" i="1"/>
  <c r="C90" i="1" s="1"/>
  <c r="D93" i="1" s="1"/>
  <c r="C99" i="1" l="1"/>
  <c r="C106" i="1"/>
  <c r="C105" i="1"/>
  <c r="C103" i="1" s="1"/>
  <c r="D89" i="1"/>
  <c r="D90" i="1" s="1"/>
  <c r="D100" i="1"/>
  <c r="D92" i="1"/>
  <c r="D99" i="1" s="1"/>
  <c r="D106" i="1" l="1"/>
  <c r="D105" i="1"/>
  <c r="D103" i="1" s="1"/>
</calcChain>
</file>

<file path=xl/sharedStrings.xml><?xml version="1.0" encoding="utf-8"?>
<sst xmlns="http://schemas.openxmlformats.org/spreadsheetml/2006/main" count="146" uniqueCount="100">
  <si>
    <t>Gaz</t>
  </si>
  <si>
    <t>Charbon</t>
  </si>
  <si>
    <t>Total euros des factures non renseignées</t>
  </si>
  <si>
    <t>Electricité heures pleines</t>
  </si>
  <si>
    <t>Pétrole brut, gazole ou diésel </t>
  </si>
  <si>
    <t>Essence</t>
  </si>
  <si>
    <t>Electricité heures creuses si le tarif le prévoit</t>
  </si>
  <si>
    <t>Total quantité en kWh des factures non renseignées</t>
  </si>
  <si>
    <t>Total quantité en  m3 des factures non renseignées</t>
  </si>
  <si>
    <t>Total quantité en kg des factures non renseignées</t>
  </si>
  <si>
    <t>Total quantité en l des factures non renseignées</t>
  </si>
  <si>
    <t xml:space="preserve">DONNEES A SAISIR </t>
  </si>
  <si>
    <t>Services (logiciels...)</t>
  </si>
  <si>
    <t>Immobiliers et gros travaux</t>
  </si>
  <si>
    <t>Achat spécifique 1</t>
  </si>
  <si>
    <t>Achat spécifique 2</t>
  </si>
  <si>
    <t>Poids unitaire moyen 2021 en  kg éq CO2</t>
  </si>
  <si>
    <t>Poids unitaire moyen 2022 en  kg éq CO2</t>
  </si>
  <si>
    <t>Machines et équipements</t>
  </si>
  <si>
    <t>Véhicules automobiles</t>
  </si>
  <si>
    <t>Poids unitaire moyen 2023 en  kg éq CO2</t>
  </si>
  <si>
    <t>Chiffre d’affaires hors taxe en euros</t>
  </si>
  <si>
    <t>Chiffre d’affaires hors taxe en euros corrigé</t>
  </si>
  <si>
    <t>Total kg éq. CO2 des factures renseignées en émission</t>
  </si>
  <si>
    <t>Total quantité en kWh des factures renseignées en émission</t>
  </si>
  <si>
    <t>Total quantité en m3 des factures renseignées en émission</t>
  </si>
  <si>
    <t>Total quantité en l des factures renseignées en émission</t>
  </si>
  <si>
    <t>Total quantité en kg des factures renseignées en émission</t>
  </si>
  <si>
    <t xml:space="preserve"> Total kg éq. CO2  des factures renseignées en émission</t>
  </si>
  <si>
    <t>Total euros des factures renseignées en émission</t>
  </si>
  <si>
    <t>Total euros des factures non renseignées en émission</t>
  </si>
  <si>
    <t>Total kg éq. CO2 dotations aux amortissements pour les factures renseignées en émission</t>
  </si>
  <si>
    <t>Total euros dotations aux amortissements pour les factures renseignées en émission</t>
  </si>
  <si>
    <t>Total euros dotations aux amortissements pour les factures non renseignées en émission</t>
  </si>
  <si>
    <t>Emission annuelle transmise avec les ventes</t>
  </si>
  <si>
    <t>dont  Achat spécifique 1</t>
  </si>
  <si>
    <t>dont  Achat spécifique 2</t>
  </si>
  <si>
    <t>dont  Immobilisation</t>
  </si>
  <si>
    <t>dont Achats non significatifs</t>
  </si>
  <si>
    <t xml:space="preserve">Ecart en % à la moyenne de la branche </t>
  </si>
  <si>
    <t xml:space="preserve">Ecart en % à l’année précédente </t>
  </si>
  <si>
    <t>Report du rapport d’expert en kg éq. CO2</t>
  </si>
  <si>
    <t>Montant du correctif pour évolution des paramètres scientifiques à ajouter au report du rapport d'expert en kg éq.CO2</t>
  </si>
  <si>
    <t>dont Achats hors énergie (scope 3 amont)</t>
  </si>
  <si>
    <t>1.1- Processus de combustion</t>
  </si>
  <si>
    <t>2.1.1 Electricité</t>
  </si>
  <si>
    <t xml:space="preserve">2- Emission des Achats </t>
  </si>
  <si>
    <t>sans objet l'année 1</t>
  </si>
  <si>
    <t>dont Achats d'électricité (scope 2)</t>
  </si>
  <si>
    <t>dont énergie et processus de production</t>
  </si>
  <si>
    <t xml:space="preserve">Décarbonation de productivité des chaines de fournisseurs (orientée par le sourcing de l’entreprise) </t>
  </si>
  <si>
    <t>Total euros des factures corrigé</t>
  </si>
  <si>
    <t>Variation moyenne des prix achats non significatifs en %</t>
  </si>
  <si>
    <t>Variation moyenne des prix achat spécifique 1 en %</t>
  </si>
  <si>
    <t>Variation moyenne des prix achat spécifique 2 en %</t>
  </si>
  <si>
    <t>Emission unitaire moyenne par € corrigé</t>
  </si>
  <si>
    <t>Décarbonation des clients finaux</t>
  </si>
  <si>
    <t>Emission unitaire moyenne de référence en kg éq CO2/€</t>
  </si>
  <si>
    <t>Emission unitaire moyenne de référence "Achats non significatifs" en kg éq CO2/€ (donnée à l'étape 2 du tutoriel)</t>
  </si>
  <si>
    <t>dont Emissions directes et Achats de combustibles</t>
  </si>
  <si>
    <t>Exercice 2021</t>
  </si>
  <si>
    <t>Exercice 2022</t>
  </si>
  <si>
    <t>Exercice 2023</t>
  </si>
  <si>
    <t>1- Emission directe</t>
  </si>
  <si>
    <t>1.2 Autres Emissions directes</t>
  </si>
  <si>
    <t>3- Autres données à saisir (facultatives pour la performance d'équilibre des émissions et la performance de l'émission unitaire moyenne des ventes de l'entreprise)</t>
  </si>
  <si>
    <t xml:space="preserve">EMISSION MOYENNE DE LA BRANCHE D'ACTIVITE EN kg éq. CO2/€ (donnée à l'étape 2 du tutoriel) </t>
  </si>
  <si>
    <t>VARIATION MOYENNE DES PRIX DE L'ENTREPRISE EN % </t>
  </si>
  <si>
    <t xml:space="preserve">IMPACT D'EVENTUELS PARTENARIATS DE DECARBONATION </t>
  </si>
  <si>
    <t xml:space="preserve">DECARBONATION APPORTEE PAR LES FILIALES ET FINANCEMENTS </t>
  </si>
  <si>
    <t>VARIATION EN VOLUME DE LA TAILLE DU MARCHE EN  %</t>
  </si>
  <si>
    <t>1- PERFORMANCE D’EQUILIBRE DES EMISSIONS (kg éq. CO2)</t>
  </si>
  <si>
    <t>2- PERFORMANCE DE L’EMISSION UNITAIRE MOYENNE DES VENTES DE L’ENTREPRISE</t>
  </si>
  <si>
    <t>SOLDE DE LA BALANCE DES EMISSIONS (à minimiser)</t>
  </si>
  <si>
    <t>EMISSION UNITAIRE MOYENNE PAR € (à minimiser)</t>
  </si>
  <si>
    <t>2.1  Achats significatifs pour l’émission moyenne unitaires (y compris les variations de stock)</t>
  </si>
  <si>
    <t>2.1.2  Achats de branches spécifiques, imposées par la méthode ou choisies par l’entreprise (étape 2 du tutoriel)</t>
  </si>
  <si>
    <t xml:space="preserve">2.2  Achats non significatifs pour l’émission moyenne unitaire </t>
  </si>
  <si>
    <t>2.1.3  Achats d’investissements mesurés par  la dotation aux amortissements</t>
  </si>
  <si>
    <t>PERFORMANCES DE L’EXERCICE</t>
  </si>
  <si>
    <t>EMISSION DE LA PRODUCTION (EMISSIONS DIRECTES ET ACHAT)</t>
  </si>
  <si>
    <t>DECARBONATION réelle DE L'ENTREPRISE (à maximiser)</t>
  </si>
  <si>
    <t>Transformation en carbone des flux monétaires du projet. Les carbones de l'investissement de départ sont négatifs</t>
  </si>
  <si>
    <t>Décalage d'un an du démarrage du projet</t>
  </si>
  <si>
    <t>Démantèlement</t>
  </si>
  <si>
    <t xml:space="preserve">Calcul de la puissance nD </t>
  </si>
  <si>
    <t xml:space="preserve">nD </t>
  </si>
  <si>
    <t xml:space="preserve">Taux d’actualisation </t>
  </si>
  <si>
    <t xml:space="preserve">Hausse d'un point du taux d'actualisation </t>
  </si>
  <si>
    <t>PERFORMANCE DU PROJET</t>
  </si>
  <si>
    <t>Potentiel de décarbonation du projet avec une hausse d'un point du taux d'actualisation</t>
  </si>
  <si>
    <t>Impact d'une hausse d'un point du taux d'actualisation  sur le taux de rendement carbone du projet</t>
  </si>
  <si>
    <t>Impact d'un décalage d'un an du démarrage du projet sur le taux de rendement carbone du projet</t>
  </si>
  <si>
    <t xml:space="preserve">Décalage du démantèlement éventuel </t>
  </si>
  <si>
    <t>Impact d'un décalage du démantèlement éventuel sur le taux de rendement carbone du projet</t>
  </si>
  <si>
    <t>3- RENTABILITE CARBONE OPERATIONNELLE (d'une année à l'autre)</t>
  </si>
  <si>
    <t>RENTABILITE CARBONE OPERATIONNELLE</t>
  </si>
  <si>
    <t>RISQUE CONCURRENTIEL CARBONE</t>
  </si>
  <si>
    <t>TRI Taux de rendement interne</t>
  </si>
  <si>
    <t>Valeur actuelle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</si>
</sst>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sz val="11"/>
      <name val="Aptos"/>
      <family val="2"/>
    </font>
    <font>
      <sz val="11"/>
      <color rgb="FF00B0F0"/>
      <name val="Calibri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" fontId="2" fillId="0" borderId="0" xfId="0" applyNumberFormat="1" applyFont="1"/>
    <xf numFmtId="0" fontId="2" fillId="0" borderId="0" xfId="0" applyFont="1" applyAlignment="1">
      <alignment horizontal="center" wrapText="1"/>
    </xf>
    <xf numFmtId="2" fontId="2" fillId="0" borderId="0" xfId="0" applyNumberFormat="1" applyFont="1"/>
    <xf numFmtId="1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 wrapText="1" indent="2"/>
    </xf>
    <xf numFmtId="0" fontId="1" fillId="0" borderId="0" xfId="0" applyFont="1" applyAlignment="1">
      <alignment horizontal="left" wrapText="1"/>
    </xf>
    <xf numFmtId="0" fontId="9" fillId="0" borderId="0" xfId="0" applyFont="1"/>
    <xf numFmtId="0" fontId="5" fillId="0" borderId="0" xfId="0" applyFont="1" applyAlignment="1">
      <alignment vertical="center" wrapText="1"/>
    </xf>
    <xf numFmtId="1" fontId="1" fillId="0" borderId="0" xfId="0" applyNumberFormat="1" applyFont="1"/>
    <xf numFmtId="0" fontId="7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13" fillId="0" borderId="0" xfId="0" applyFont="1"/>
    <xf numFmtId="0" fontId="14" fillId="0" borderId="0" xfId="0" applyFont="1" applyAlignment="1">
      <alignment horizontal="justify" vertical="center"/>
    </xf>
    <xf numFmtId="0" fontId="14" fillId="0" borderId="0" xfId="0" applyFont="1"/>
    <xf numFmtId="0" fontId="14" fillId="0" borderId="0" xfId="0" applyFont="1" applyAlignment="1">
      <alignment wrapText="1"/>
    </xf>
    <xf numFmtId="9" fontId="6" fillId="0" borderId="0" xfId="0" applyNumberFormat="1" applyFont="1"/>
    <xf numFmtId="0" fontId="15" fillId="0" borderId="0" xfId="0" applyFont="1" applyAlignment="1">
      <alignment horizontal="justify" vertical="center"/>
    </xf>
    <xf numFmtId="9" fontId="2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9" fontId="15" fillId="0" borderId="1" xfId="1" applyFont="1" applyBorder="1" applyAlignment="1">
      <alignment horizontal="center" vertical="center"/>
    </xf>
    <xf numFmtId="1" fontId="6" fillId="0" borderId="1" xfId="0" applyNumberFormat="1" applyFont="1" applyBorder="1"/>
    <xf numFmtId="9" fontId="0" fillId="0" borderId="1" xfId="1" applyFont="1" applyBorder="1"/>
    <xf numFmtId="0" fontId="15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6" fillId="0" borderId="0" xfId="0" applyFont="1"/>
    <xf numFmtId="0" fontId="3" fillId="0" borderId="0" xfId="0" applyFont="1" applyAlignment="1">
      <alignment horizontal="left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9807-012A-4D74-868F-440DC1762819}">
  <dimension ref="A1:G107"/>
  <sheetViews>
    <sheetView tabSelected="1" zoomScale="110" zoomScaleNormal="110" workbookViewId="0">
      <pane ySplit="1" topLeftCell="A2" activePane="bottomLeft" state="frozen"/>
      <selection pane="bottomLeft" activeCell="A2" sqref="A2"/>
    </sheetView>
  </sheetViews>
  <sheetFormatPr baseColWidth="10" defaultRowHeight="14.5" x14ac:dyDescent="0.35"/>
  <cols>
    <col min="1" max="1" width="58.54296875" style="11" customWidth="1"/>
    <col min="2" max="2" width="24.453125" style="11" bestFit="1" customWidth="1"/>
    <col min="3" max="3" width="11.1796875" style="11" bestFit="1" customWidth="1"/>
    <col min="4" max="4" width="12" style="11" bestFit="1" customWidth="1"/>
    <col min="5" max="5" width="10.90625" style="2"/>
    <col min="6" max="6" width="10.90625" style="3" customWidth="1"/>
  </cols>
  <sheetData>
    <row r="1" spans="1:7" ht="72.5" x14ac:dyDescent="0.35">
      <c r="B1" s="11" t="s">
        <v>60</v>
      </c>
      <c r="C1" s="11" t="s">
        <v>61</v>
      </c>
      <c r="D1" s="11" t="s">
        <v>62</v>
      </c>
      <c r="E1" s="4" t="s">
        <v>16</v>
      </c>
      <c r="F1" s="4" t="s">
        <v>17</v>
      </c>
      <c r="G1" s="4" t="s">
        <v>20</v>
      </c>
    </row>
    <row r="2" spans="1:7" x14ac:dyDescent="0.35">
      <c r="A2" s="12" t="s">
        <v>11</v>
      </c>
      <c r="E2" s="4"/>
      <c r="F2" s="4"/>
    </row>
    <row r="3" spans="1:7" x14ac:dyDescent="0.35">
      <c r="A3" s="11" t="s">
        <v>21</v>
      </c>
      <c r="E3" s="4"/>
      <c r="F3" s="4"/>
    </row>
    <row r="4" spans="1:7" x14ac:dyDescent="0.35">
      <c r="A4" s="11" t="s">
        <v>22</v>
      </c>
      <c r="B4" s="11">
        <f>B3</f>
        <v>0</v>
      </c>
      <c r="C4" s="21">
        <f>C3/(1+(C78/100))</f>
        <v>0</v>
      </c>
      <c r="D4" s="21">
        <f>D3/(1+(D78/100))</f>
        <v>0</v>
      </c>
    </row>
    <row r="5" spans="1:7" x14ac:dyDescent="0.35">
      <c r="A5" s="12" t="s">
        <v>63</v>
      </c>
    </row>
    <row r="6" spans="1:7" x14ac:dyDescent="0.35">
      <c r="A6" s="12" t="s">
        <v>44</v>
      </c>
    </row>
    <row r="7" spans="1:7" x14ac:dyDescent="0.35">
      <c r="A7" s="13" t="s">
        <v>0</v>
      </c>
      <c r="F7" s="7"/>
    </row>
    <row r="8" spans="1:7" x14ac:dyDescent="0.35">
      <c r="A8" s="11" t="s">
        <v>23</v>
      </c>
      <c r="F8" s="7"/>
    </row>
    <row r="9" spans="1:7" x14ac:dyDescent="0.35">
      <c r="A9" s="14" t="s">
        <v>25</v>
      </c>
      <c r="F9" s="7"/>
    </row>
    <row r="10" spans="1:7" x14ac:dyDescent="0.35">
      <c r="A10" s="14" t="s">
        <v>8</v>
      </c>
      <c r="E10" s="2">
        <v>2.2000000000000002</v>
      </c>
      <c r="F10" s="2">
        <v>2.2000000000000002</v>
      </c>
      <c r="G10" s="2">
        <v>2.2000000000000002</v>
      </c>
    </row>
    <row r="11" spans="1:7" x14ac:dyDescent="0.35">
      <c r="A11" s="13" t="s">
        <v>4</v>
      </c>
    </row>
    <row r="12" spans="1:7" x14ac:dyDescent="0.35">
      <c r="A12" s="11" t="s">
        <v>23</v>
      </c>
    </row>
    <row r="13" spans="1:7" x14ac:dyDescent="0.35">
      <c r="A13" s="14" t="s">
        <v>26</v>
      </c>
    </row>
    <row r="14" spans="1:7" x14ac:dyDescent="0.35">
      <c r="A14" s="14" t="s">
        <v>10</v>
      </c>
      <c r="E14" s="2">
        <v>2.6</v>
      </c>
      <c r="F14" s="2">
        <v>2.6</v>
      </c>
      <c r="G14" s="2">
        <v>2.6</v>
      </c>
    </row>
    <row r="15" spans="1:7" x14ac:dyDescent="0.35">
      <c r="A15" s="13" t="s">
        <v>5</v>
      </c>
    </row>
    <row r="16" spans="1:7" x14ac:dyDescent="0.35">
      <c r="A16" s="11" t="s">
        <v>23</v>
      </c>
    </row>
    <row r="17" spans="1:7" x14ac:dyDescent="0.35">
      <c r="A17" s="14" t="s">
        <v>26</v>
      </c>
    </row>
    <row r="18" spans="1:7" x14ac:dyDescent="0.35">
      <c r="A18" s="14" t="s">
        <v>10</v>
      </c>
      <c r="E18" s="2">
        <v>2.2999999999999998</v>
      </c>
      <c r="F18" s="2">
        <v>2.2999999999999998</v>
      </c>
      <c r="G18" s="2">
        <v>2.2999999999999998</v>
      </c>
    </row>
    <row r="19" spans="1:7" x14ac:dyDescent="0.35">
      <c r="A19" s="13" t="s">
        <v>1</v>
      </c>
    </row>
    <row r="20" spans="1:7" x14ac:dyDescent="0.35">
      <c r="A20" s="14" t="s">
        <v>23</v>
      </c>
    </row>
    <row r="21" spans="1:7" x14ac:dyDescent="0.35">
      <c r="A21" s="14" t="s">
        <v>27</v>
      </c>
    </row>
    <row r="22" spans="1:7" x14ac:dyDescent="0.35">
      <c r="A22" s="14" t="s">
        <v>9</v>
      </c>
      <c r="E22" s="2">
        <v>2.5</v>
      </c>
      <c r="F22" s="2">
        <v>2.5</v>
      </c>
      <c r="G22" s="2">
        <v>2.5</v>
      </c>
    </row>
    <row r="23" spans="1:7" x14ac:dyDescent="0.35">
      <c r="A23" s="16" t="s">
        <v>64</v>
      </c>
    </row>
    <row r="24" spans="1:7" x14ac:dyDescent="0.35">
      <c r="A24" s="14" t="s">
        <v>41</v>
      </c>
    </row>
    <row r="25" spans="1:7" ht="29" x14ac:dyDescent="0.35">
      <c r="A25" s="14" t="s">
        <v>42</v>
      </c>
    </row>
    <row r="26" spans="1:7" x14ac:dyDescent="0.35">
      <c r="A26" s="20" t="s">
        <v>46</v>
      </c>
    </row>
    <row r="27" spans="1:7" ht="29" x14ac:dyDescent="0.35">
      <c r="A27" s="20" t="s">
        <v>75</v>
      </c>
    </row>
    <row r="28" spans="1:7" s="1" customFormat="1" x14ac:dyDescent="0.35">
      <c r="A28" s="20" t="s">
        <v>45</v>
      </c>
      <c r="B28" s="11"/>
      <c r="C28" s="11"/>
      <c r="D28" s="11"/>
      <c r="F28" s="5"/>
    </row>
    <row r="29" spans="1:7" x14ac:dyDescent="0.35">
      <c r="A29" s="12" t="s">
        <v>6</v>
      </c>
    </row>
    <row r="30" spans="1:7" x14ac:dyDescent="0.35">
      <c r="A30" s="14" t="s">
        <v>23</v>
      </c>
      <c r="F30" s="7"/>
    </row>
    <row r="31" spans="1:7" x14ac:dyDescent="0.35">
      <c r="A31" s="14" t="s">
        <v>24</v>
      </c>
      <c r="F31" s="7"/>
    </row>
    <row r="32" spans="1:7" x14ac:dyDescent="0.35">
      <c r="A32" s="14" t="s">
        <v>7</v>
      </c>
      <c r="E32" s="2">
        <v>0.01</v>
      </c>
      <c r="F32" s="2">
        <v>0.01</v>
      </c>
      <c r="G32" s="2">
        <v>0.01</v>
      </c>
    </row>
    <row r="33" spans="1:7" x14ac:dyDescent="0.35">
      <c r="A33" s="13" t="s">
        <v>3</v>
      </c>
    </row>
    <row r="34" spans="1:7" x14ac:dyDescent="0.35">
      <c r="A34" s="14" t="s">
        <v>23</v>
      </c>
      <c r="F34" s="7"/>
    </row>
    <row r="35" spans="1:7" x14ac:dyDescent="0.35">
      <c r="A35" s="14" t="s">
        <v>24</v>
      </c>
      <c r="F35" s="7"/>
    </row>
    <row r="36" spans="1:7" x14ac:dyDescent="0.35">
      <c r="A36" s="14" t="s">
        <v>7</v>
      </c>
      <c r="E36" s="2">
        <v>0.1</v>
      </c>
      <c r="F36" s="2">
        <v>0.1</v>
      </c>
      <c r="G36" s="2">
        <v>0.1</v>
      </c>
    </row>
    <row r="37" spans="1:7" ht="29" x14ac:dyDescent="0.35">
      <c r="A37" s="20" t="s">
        <v>76</v>
      </c>
    </row>
    <row r="38" spans="1:7" x14ac:dyDescent="0.35">
      <c r="A38" s="13" t="s">
        <v>14</v>
      </c>
    </row>
    <row r="39" spans="1:7" hidden="1" x14ac:dyDescent="0.35">
      <c r="A39" s="14" t="s">
        <v>53</v>
      </c>
      <c r="B39" s="11" t="s">
        <v>47</v>
      </c>
    </row>
    <row r="40" spans="1:7" x14ac:dyDescent="0.35">
      <c r="A40" s="15" t="s">
        <v>57</v>
      </c>
    </row>
    <row r="41" spans="1:7" x14ac:dyDescent="0.35">
      <c r="A41" s="15" t="s">
        <v>28</v>
      </c>
    </row>
    <row r="42" spans="1:7" x14ac:dyDescent="0.35">
      <c r="A42" s="15" t="s">
        <v>29</v>
      </c>
    </row>
    <row r="43" spans="1:7" x14ac:dyDescent="0.35">
      <c r="A43" s="15" t="s">
        <v>30</v>
      </c>
    </row>
    <row r="44" spans="1:7" s="1" customFormat="1" hidden="1" x14ac:dyDescent="0.35">
      <c r="A44" s="15" t="s">
        <v>51</v>
      </c>
      <c r="B44" s="11" t="s">
        <v>47</v>
      </c>
      <c r="C44" s="11">
        <f>(C42+C43)/(1+(C39/100))</f>
        <v>0</v>
      </c>
      <c r="D44" s="11">
        <f>(D42+D43)/(1+(D39/100))</f>
        <v>0</v>
      </c>
      <c r="E44" s="19"/>
      <c r="F44" s="5"/>
    </row>
    <row r="45" spans="1:7" x14ac:dyDescent="0.35">
      <c r="A45" s="13" t="s">
        <v>15</v>
      </c>
    </row>
    <row r="46" spans="1:7" hidden="1" x14ac:dyDescent="0.35">
      <c r="A46" s="14" t="s">
        <v>54</v>
      </c>
      <c r="B46" s="11" t="s">
        <v>47</v>
      </c>
    </row>
    <row r="47" spans="1:7" x14ac:dyDescent="0.35">
      <c r="A47" s="15" t="s">
        <v>57</v>
      </c>
    </row>
    <row r="48" spans="1:7" x14ac:dyDescent="0.35">
      <c r="A48" s="15" t="s">
        <v>28</v>
      </c>
    </row>
    <row r="49" spans="1:7" x14ac:dyDescent="0.35">
      <c r="A49" s="15" t="s">
        <v>29</v>
      </c>
    </row>
    <row r="50" spans="1:7" x14ac:dyDescent="0.35">
      <c r="A50" s="15" t="s">
        <v>30</v>
      </c>
    </row>
    <row r="51" spans="1:7" s="1" customFormat="1" hidden="1" x14ac:dyDescent="0.35">
      <c r="A51" s="15" t="s">
        <v>51</v>
      </c>
      <c r="B51" s="11" t="s">
        <v>47</v>
      </c>
      <c r="C51" s="11">
        <f>(C49+C50)/(1+(C46/100))</f>
        <v>0</v>
      </c>
      <c r="D51" s="11">
        <f>(D49+D50)/(1+(D46/100))</f>
        <v>0</v>
      </c>
      <c r="E51" s="19"/>
      <c r="F51" s="5"/>
    </row>
    <row r="52" spans="1:7" ht="29" x14ac:dyDescent="0.35">
      <c r="A52" s="16" t="s">
        <v>78</v>
      </c>
    </row>
    <row r="53" spans="1:7" x14ac:dyDescent="0.35">
      <c r="A53" s="12" t="s">
        <v>18</v>
      </c>
      <c r="E53" s="8"/>
    </row>
    <row r="54" spans="1:7" ht="29" x14ac:dyDescent="0.35">
      <c r="A54" s="14" t="s">
        <v>31</v>
      </c>
      <c r="E54" s="8">
        <v>0.28999999999999998</v>
      </c>
      <c r="F54" s="2">
        <v>0.28999999999999998</v>
      </c>
      <c r="G54" s="8">
        <v>0.28999999999999998</v>
      </c>
    </row>
    <row r="55" spans="1:7" ht="29" x14ac:dyDescent="0.35">
      <c r="A55" s="14" t="s">
        <v>32</v>
      </c>
    </row>
    <row r="56" spans="1:7" ht="29" x14ac:dyDescent="0.35">
      <c r="A56" s="14" t="s">
        <v>33</v>
      </c>
    </row>
    <row r="57" spans="1:7" x14ac:dyDescent="0.35">
      <c r="A57" s="12" t="s">
        <v>19</v>
      </c>
    </row>
    <row r="58" spans="1:7" ht="29" x14ac:dyDescent="0.35">
      <c r="A58" s="14" t="s">
        <v>31</v>
      </c>
      <c r="E58" s="2">
        <v>0.36</v>
      </c>
      <c r="F58" s="2">
        <v>0.36</v>
      </c>
      <c r="G58" s="2">
        <v>0.36</v>
      </c>
    </row>
    <row r="59" spans="1:7" ht="29" x14ac:dyDescent="0.35">
      <c r="A59" s="14" t="s">
        <v>32</v>
      </c>
    </row>
    <row r="60" spans="1:7" ht="29" x14ac:dyDescent="0.35">
      <c r="A60" s="14" t="s">
        <v>33</v>
      </c>
    </row>
    <row r="61" spans="1:7" x14ac:dyDescent="0.35">
      <c r="A61" s="12" t="s">
        <v>12</v>
      </c>
    </row>
    <row r="62" spans="1:7" ht="29" x14ac:dyDescent="0.35">
      <c r="A62" s="14" t="s">
        <v>31</v>
      </c>
      <c r="E62" s="2">
        <v>0.06</v>
      </c>
      <c r="F62" s="2">
        <v>0.06</v>
      </c>
      <c r="G62" s="2">
        <v>0.06</v>
      </c>
    </row>
    <row r="63" spans="1:7" ht="29" x14ac:dyDescent="0.35">
      <c r="A63" s="14" t="s">
        <v>32</v>
      </c>
    </row>
    <row r="64" spans="1:7" ht="29" x14ac:dyDescent="0.35">
      <c r="A64" s="14" t="s">
        <v>33</v>
      </c>
    </row>
    <row r="65" spans="1:7" x14ac:dyDescent="0.35">
      <c r="A65" s="12" t="s">
        <v>13</v>
      </c>
    </row>
    <row r="66" spans="1:7" ht="29" x14ac:dyDescent="0.35">
      <c r="A66" s="14" t="s">
        <v>31</v>
      </c>
      <c r="E66" s="2">
        <v>0.24</v>
      </c>
      <c r="F66" s="3">
        <v>0.24</v>
      </c>
      <c r="G66" s="2">
        <v>0.24</v>
      </c>
    </row>
    <row r="67" spans="1:7" ht="29" x14ac:dyDescent="0.35">
      <c r="A67" s="14" t="s">
        <v>32</v>
      </c>
    </row>
    <row r="68" spans="1:7" ht="29" x14ac:dyDescent="0.35">
      <c r="A68" s="14" t="s">
        <v>33</v>
      </c>
    </row>
    <row r="69" spans="1:7" x14ac:dyDescent="0.35">
      <c r="A69" s="13" t="s">
        <v>77</v>
      </c>
    </row>
    <row r="70" spans="1:7" hidden="1" x14ac:dyDescent="0.35">
      <c r="A70" s="14" t="s">
        <v>52</v>
      </c>
      <c r="B70" s="11" t="s">
        <v>47</v>
      </c>
    </row>
    <row r="71" spans="1:7" ht="29" x14ac:dyDescent="0.35">
      <c r="A71" s="14" t="s">
        <v>58</v>
      </c>
      <c r="B71" s="22"/>
      <c r="C71" s="22"/>
      <c r="D71" s="22"/>
    </row>
    <row r="72" spans="1:7" x14ac:dyDescent="0.35">
      <c r="A72" s="14" t="s">
        <v>23</v>
      </c>
    </row>
    <row r="73" spans="1:7" x14ac:dyDescent="0.35">
      <c r="A73" s="11" t="s">
        <v>29</v>
      </c>
    </row>
    <row r="74" spans="1:7" x14ac:dyDescent="0.35">
      <c r="A74" s="11" t="s">
        <v>2</v>
      </c>
    </row>
    <row r="75" spans="1:7" s="1" customFormat="1" hidden="1" x14ac:dyDescent="0.35">
      <c r="A75" s="11" t="s">
        <v>51</v>
      </c>
      <c r="B75" s="11" t="s">
        <v>47</v>
      </c>
      <c r="C75" s="11">
        <f>(C73+C74)/(1+(C70/100))</f>
        <v>0</v>
      </c>
      <c r="D75" s="11">
        <f>(D73+D74)/(1+(D70/100))</f>
        <v>0</v>
      </c>
      <c r="E75" s="19"/>
      <c r="F75" s="5"/>
    </row>
    <row r="76" spans="1:7" s="1" customFormat="1" ht="43.5" x14ac:dyDescent="0.35">
      <c r="A76" s="26" t="s">
        <v>65</v>
      </c>
      <c r="B76" s="11"/>
      <c r="C76" s="11"/>
      <c r="D76" s="11"/>
      <c r="E76" s="19"/>
      <c r="F76" s="5"/>
    </row>
    <row r="77" spans="1:7" s="1" customFormat="1" ht="29" x14ac:dyDescent="0.35">
      <c r="A77" s="16" t="s">
        <v>66</v>
      </c>
      <c r="B77" s="11"/>
      <c r="C77" s="11"/>
      <c r="D77" s="11"/>
      <c r="F77" s="5"/>
    </row>
    <row r="78" spans="1:7" x14ac:dyDescent="0.35">
      <c r="A78" s="16" t="s">
        <v>67</v>
      </c>
      <c r="B78" s="11" t="s">
        <v>47</v>
      </c>
      <c r="E78" s="4"/>
      <c r="F78" s="4"/>
    </row>
    <row r="79" spans="1:7" x14ac:dyDescent="0.35">
      <c r="A79" s="16" t="s">
        <v>68</v>
      </c>
      <c r="B79" s="11" t="s">
        <v>47</v>
      </c>
      <c r="E79" s="4"/>
      <c r="F79" s="4"/>
    </row>
    <row r="80" spans="1:7" x14ac:dyDescent="0.35">
      <c r="A80" s="16" t="s">
        <v>69</v>
      </c>
      <c r="B80" s="11" t="s">
        <v>47</v>
      </c>
      <c r="E80" s="4"/>
      <c r="F80" s="4"/>
    </row>
    <row r="81" spans="1:6" x14ac:dyDescent="0.35">
      <c r="A81" s="16" t="s">
        <v>70</v>
      </c>
      <c r="B81" s="11" t="s">
        <v>47</v>
      </c>
      <c r="E81" s="4"/>
      <c r="F81" s="4"/>
    </row>
    <row r="82" spans="1:6" x14ac:dyDescent="0.35">
      <c r="A82" s="16"/>
      <c r="E82" s="4"/>
      <c r="F82" s="4"/>
    </row>
    <row r="83" spans="1:6" x14ac:dyDescent="0.35">
      <c r="A83" s="16" t="s">
        <v>79</v>
      </c>
      <c r="E83" s="4"/>
      <c r="F83" s="4"/>
    </row>
    <row r="84" spans="1:6" x14ac:dyDescent="0.35">
      <c r="A84" s="16" t="s">
        <v>71</v>
      </c>
    </row>
    <row r="85" spans="1:6" x14ac:dyDescent="0.35">
      <c r="A85" s="27" t="s">
        <v>80</v>
      </c>
      <c r="B85" s="11">
        <f>(B30+(B32*E32)+B34+(B36*E36)+B8+(B10*E10)+B12+(B14*E14)+B16+(B18*E18)+B20+(B22*E22)+B72+(B74*B71)+B24+B25+B41+(B43*B40)+B48+(B50*B47)+B54+(B56*E54)+B58+(B60*E58)+B62+(B64*E62)+B66+(B68*E66))</f>
        <v>0</v>
      </c>
      <c r="C85" s="21">
        <f>(C30+(C32*F32)+C34+(C36*F36)+C8+(C10*F10)+C12+(C14*F14)+C16+(C18*F18)+C20+(C22*F22)+C72+(C74*C71)+C24+C25+C41+(C43*C40)+C48+(C50*C47)+C54+(C56*F54)+C58+(C60*F58)+C62+(C64*F62)+C66+(C68*F66))</f>
        <v>0</v>
      </c>
      <c r="D85" s="21">
        <f>D30+(D32*G32)+D34+(D36*G36)+D8+(D10*G10)+D12+(D14*G14)+D16+(D18*G18)+D20+(D22*G22)+D41+(D40*D43)+D48+(D47*D50)+D54+(D56*G54)+D58+(D60*G58)+D62+(D64*G62)+D66+(D68*G66)+D72+(D71*D74)+D24+D25</f>
        <v>0</v>
      </c>
      <c r="F85" s="9"/>
    </row>
    <row r="86" spans="1:6" x14ac:dyDescent="0.35">
      <c r="A86" s="17" t="s">
        <v>59</v>
      </c>
      <c r="B86" s="11">
        <f>B8+(B10*E10)+B12+(B14*E14)+B16+(B18*E18)+B20+(B22*E22)+B24+B25</f>
        <v>0</v>
      </c>
      <c r="C86" s="21">
        <f>C8+(C10*F10)+C12+(C14*F14)+C16+(C18*F18)+C20+(C22*F22)+C24+C25</f>
        <v>0</v>
      </c>
      <c r="D86" s="11">
        <f>D8+(D10*G10)+D12+(D14*G14)+D16+(D18*G18)+D20+(D22*G22)+D24+D25</f>
        <v>0</v>
      </c>
      <c r="E86" s="10"/>
      <c r="F86" s="9"/>
    </row>
    <row r="87" spans="1:6" x14ac:dyDescent="0.35">
      <c r="A87" s="17" t="s">
        <v>48</v>
      </c>
      <c r="B87" s="11">
        <f>B30+(B32*E32)+B34+(B36*E36)</f>
        <v>0</v>
      </c>
      <c r="C87" s="11">
        <f>C30+(C32*F32)+C34+(C36*F36)</f>
        <v>0</v>
      </c>
      <c r="D87" s="21">
        <f>D30+(D32*G32)+D34+(D36*G36)</f>
        <v>0</v>
      </c>
    </row>
    <row r="88" spans="1:6" x14ac:dyDescent="0.35">
      <c r="A88" s="17" t="s">
        <v>43</v>
      </c>
      <c r="B88" s="11">
        <f>B72+(B74*B71)+B54+(B56*E54)+B58+(B60*E58)+B62+(B64*E62)+B66+(B68*E66)+B41+(B43*B40)+B48+(B50*B47)</f>
        <v>0</v>
      </c>
      <c r="C88" s="21">
        <f>C72+(C74*C71)+C54+(C56*F54)+C58+(C60*F58)+C62+(C64*F62)+C66+(C68*F66)+C41+(C43*C40)+C48+(C50*C47)</f>
        <v>0</v>
      </c>
      <c r="D88" s="21">
        <f>D41+(D40*D43)+D48+(D47*D50)+D54+(D56*G54)+D58+(D60*G58)+D62+(D64*G62)+D66+(D68*G66)+D72+(D71*D74)</f>
        <v>0</v>
      </c>
      <c r="F88" s="9"/>
    </row>
    <row r="89" spans="1:6" x14ac:dyDescent="0.35">
      <c r="A89" s="14" t="s">
        <v>34</v>
      </c>
      <c r="B89" s="11" t="s">
        <v>47</v>
      </c>
      <c r="C89" s="21" t="e">
        <f>B92*C3</f>
        <v>#DIV/0!</v>
      </c>
      <c r="D89" s="21" t="e">
        <f>D3*C92</f>
        <v>#DIV/0!</v>
      </c>
    </row>
    <row r="90" spans="1:6" x14ac:dyDescent="0.35">
      <c r="A90" s="14" t="s">
        <v>73</v>
      </c>
      <c r="B90" s="11" t="s">
        <v>47</v>
      </c>
      <c r="C90" s="21" t="e">
        <f>0+C85-C89</f>
        <v>#DIV/0!</v>
      </c>
      <c r="D90" s="21" t="e">
        <f>C90+D85-D89</f>
        <v>#DIV/0!</v>
      </c>
      <c r="E90" s="6"/>
    </row>
    <row r="91" spans="1:6" ht="29" x14ac:dyDescent="0.35">
      <c r="A91" s="16" t="s">
        <v>72</v>
      </c>
      <c r="C91" s="21"/>
      <c r="D91" s="21"/>
      <c r="E91" s="6"/>
    </row>
    <row r="92" spans="1:6" x14ac:dyDescent="0.35">
      <c r="A92" s="14" t="s">
        <v>74</v>
      </c>
      <c r="B92" s="23" t="e">
        <f>B85/B3</f>
        <v>#DIV/0!</v>
      </c>
      <c r="C92" s="23" t="e">
        <f>C85/C3</f>
        <v>#DIV/0!</v>
      </c>
      <c r="D92" s="23" t="e">
        <f>(D85+C90)/D3</f>
        <v>#DIV/0!</v>
      </c>
    </row>
    <row r="93" spans="1:6" s="1" customFormat="1" x14ac:dyDescent="0.35">
      <c r="A93" s="14" t="s">
        <v>55</v>
      </c>
      <c r="B93" s="11" t="s">
        <v>47</v>
      </c>
      <c r="C93" s="23" t="e">
        <f>C85/C4</f>
        <v>#DIV/0!</v>
      </c>
      <c r="D93" s="23" t="e">
        <f>(D85+C90)/D4</f>
        <v>#DIV/0!</v>
      </c>
      <c r="F93" s="5"/>
    </row>
    <row r="94" spans="1:6" x14ac:dyDescent="0.35">
      <c r="A94" s="17" t="s">
        <v>49</v>
      </c>
      <c r="B94" s="23" t="e">
        <f>(B30+(B32*E32)+B34+(B36*E36)+B8+(B10*E10)+B12+(B14*E14)+B16+(B18*E18)+B20+(B22*E22)+B24+B25)/B3</f>
        <v>#DIV/0!</v>
      </c>
      <c r="C94" s="23" t="e">
        <f>(C30+(C32*F32)+C34+(C36*F36)+C8+(C10*F10)+C12+(C14*F14)+C16+(C18*F18)+C20+(C22*F22)+C24+C25)/C3</f>
        <v>#DIV/0!</v>
      </c>
      <c r="D94" s="23" t="e">
        <f>(D30+(D32*G32)+D34+(D36*G36)+D8+(D10*G10)+D12+(D14*G14)+D16+(D18*G18)+D20+(D22*G22)+D24+D25)/D3</f>
        <v>#DIV/0!</v>
      </c>
    </row>
    <row r="95" spans="1:6" x14ac:dyDescent="0.35">
      <c r="A95" s="17" t="s">
        <v>35</v>
      </c>
      <c r="B95" s="23" t="e">
        <f>(B41+(B43*B40))/B3</f>
        <v>#DIV/0!</v>
      </c>
      <c r="C95" s="23" t="e">
        <f>(C41+(C43*C40))/C3</f>
        <v>#DIV/0!</v>
      </c>
      <c r="D95" s="23" t="e">
        <f>(D41+(D43*D40))/D3</f>
        <v>#DIV/0!</v>
      </c>
    </row>
    <row r="96" spans="1:6" x14ac:dyDescent="0.35">
      <c r="A96" s="17" t="s">
        <v>36</v>
      </c>
      <c r="B96" s="23" t="e">
        <f>(B48+(B50*B47))/B3</f>
        <v>#DIV/0!</v>
      </c>
      <c r="C96" s="23" t="e">
        <f>(C48+(C50*C47))/C3</f>
        <v>#DIV/0!</v>
      </c>
      <c r="D96" s="23" t="e">
        <f>(D48+(D50*D47))/D3</f>
        <v>#DIV/0!</v>
      </c>
    </row>
    <row r="97" spans="1:6" x14ac:dyDescent="0.35">
      <c r="A97" s="17" t="s">
        <v>37</v>
      </c>
      <c r="B97" s="23" t="e">
        <f>(B54+(B56*E54)+B58+(B60*E58)+B62+(B64*E62)+B66+(B68*E66))/B3</f>
        <v>#DIV/0!</v>
      </c>
      <c r="C97" s="23" t="e">
        <f>(C54+(C56*F54)+C58+(C60*F58)+C62+(C64*F62)+C66+(C68*F66))/C3</f>
        <v>#DIV/0!</v>
      </c>
      <c r="D97" s="23" t="e">
        <f>(D54+(D56*G54)+D58+(D60*G58)+D62+(D64*G62)+D66+(D68*G66))/D3</f>
        <v>#DIV/0!</v>
      </c>
    </row>
    <row r="98" spans="1:6" s="1" customFormat="1" x14ac:dyDescent="0.35">
      <c r="A98" s="17" t="s">
        <v>38</v>
      </c>
      <c r="B98" s="23" t="e">
        <f>(B72+(B74*B71))/B3</f>
        <v>#DIV/0!</v>
      </c>
      <c r="C98" s="23" t="e">
        <f>(C72+(C71*C74))/C3</f>
        <v>#DIV/0!</v>
      </c>
      <c r="D98" s="23" t="e">
        <f>(D72+(D74*D71))/D3</f>
        <v>#DIV/0!</v>
      </c>
      <c r="F98" s="5"/>
    </row>
    <row r="99" spans="1:6" s="1" customFormat="1" x14ac:dyDescent="0.35">
      <c r="A99" s="18" t="s">
        <v>39</v>
      </c>
      <c r="B99" s="24" t="e">
        <f>(1-(B92/(B77/1.2)))*100</f>
        <v>#DIV/0!</v>
      </c>
      <c r="C99" s="24" t="e">
        <f>(1-(C92/(C77/1.2)))*100</f>
        <v>#DIV/0!</v>
      </c>
      <c r="D99" s="24" t="e">
        <f>(1-(D92/(D77/1.2)))*100</f>
        <v>#DIV/0!</v>
      </c>
      <c r="E99" s="6"/>
      <c r="F99" s="5"/>
    </row>
    <row r="100" spans="1:6" s="1" customFormat="1" x14ac:dyDescent="0.35">
      <c r="A100" s="18" t="s">
        <v>40</v>
      </c>
      <c r="B100" s="11" t="s">
        <v>47</v>
      </c>
      <c r="C100" s="24" t="e">
        <f>(1-(C93/B92))*100</f>
        <v>#DIV/0!</v>
      </c>
      <c r="D100" s="24" t="e">
        <f>(1-(D93/C93))*100</f>
        <v>#DIV/0!</v>
      </c>
      <c r="E100" s="6"/>
      <c r="F100" s="5"/>
    </row>
    <row r="101" spans="1:6" x14ac:dyDescent="0.35">
      <c r="A101" s="16" t="s">
        <v>95</v>
      </c>
    </row>
    <row r="102" spans="1:6" x14ac:dyDescent="0.35">
      <c r="A102" s="18" t="s">
        <v>96</v>
      </c>
      <c r="B102" s="11" t="s">
        <v>47</v>
      </c>
      <c r="C102" s="11" t="e">
        <f>B4*(B92-C92)</f>
        <v>#DIV/0!</v>
      </c>
      <c r="D102" s="11" t="e">
        <f>C4*(C92-D92)</f>
        <v>#DIV/0!</v>
      </c>
    </row>
    <row r="103" spans="1:6" ht="29" hidden="1" x14ac:dyDescent="0.35">
      <c r="A103" s="18" t="s">
        <v>50</v>
      </c>
      <c r="B103" s="11" t="s">
        <v>47</v>
      </c>
      <c r="C103" s="21" t="e">
        <f>(B85-C85)-C104-C105</f>
        <v>#DIV/0!</v>
      </c>
      <c r="D103" s="21" t="e">
        <f>(C85-D85)-D104-D105</f>
        <v>#DIV/0!</v>
      </c>
      <c r="E103" s="6"/>
    </row>
    <row r="104" spans="1:6" hidden="1" x14ac:dyDescent="0.35">
      <c r="A104" s="18" t="s">
        <v>81</v>
      </c>
      <c r="B104" s="11" t="s">
        <v>47</v>
      </c>
      <c r="C104" s="21" t="e">
        <f>((((((B31+B32)/B4)-((C31+C32)/C4))*E32)+((((B35+B36)/B4)-((C35+C36)/C4))*E36)+((((B9+B10)/B4)-((C9+C10)/C4))*E10)+((((B13+B14)/B4)-((C13+C14)/C4))*E14)+((((B17+B18)/B4)-((C17+C18)/C4))*E18)+((((B21+B22)/B4)-((C21+C22)/C4))*E22)+((((B42+B43)/B4)-(C44/C4))*B40)+((((B49+B50)/B4)-(C51/C4))*B47)+((((B55+B56)/B4)-((C55+C56)/C4))*E54)+((((B59+B60)/B4)-((C59+C60)/C4))*E58)+((((B63+B64)/B4)-((C63+C64)/C4))*E62)+((((B67+B68)/B4)-((C67+C68)/C4))*E66)+((((B73+B74)/B4)-(C75/C4))*B71)+(((B24+B25)/B4)-((C24+C25)/C4)))*B4)+C80+C79</f>
        <v>#DIV/0!</v>
      </c>
      <c r="D104" s="21" t="e">
        <f>((((((C31+C32)/C4)-((D31+D32)/D4))*F32)+((((C35+C36)/C4)-((D35+D36)/D4))*F36)+((((C9+C10)/C4)-((D9+D10)/D4))*F10)+((((C13+C14)/C4)-((D13+D14)/D4))*F14)+((((C17+C18)/C4)-((D17+D18)/D4))*F18)+((((C21+C22)/C4)-((D21+D22)/D4))*F22)+(((C44/C4)-(D44/D4))*C40)+(((C51/C4)-(D51/D4))*C47)+((((C55+C56)/C4)-((D55+D56)/D4))*F54)+((((C59+C60)/C4)-((D59+D60)/D4))*F58)+((((C63+C64)/C4)-((D63+D64)/D4))*F62)+((((C67+C68)/C4)-((D67+D68)/D4))*F66)+(((C75/C4)-(D75/D4))*C71)+(((C24+C25)/C4)-((D24+D25)/D4)))*C4)+D79+D80</f>
        <v>#DIV/0!</v>
      </c>
      <c r="E104" s="6"/>
    </row>
    <row r="105" spans="1:6" hidden="1" x14ac:dyDescent="0.35">
      <c r="A105" s="18" t="s">
        <v>56</v>
      </c>
      <c r="B105" s="11" t="s">
        <v>47</v>
      </c>
      <c r="C105" s="21" t="e">
        <f>C92*(B4-C4)</f>
        <v>#DIV/0!</v>
      </c>
      <c r="D105" s="21" t="e">
        <f>D92*(C4-D4)</f>
        <v>#DIV/0!</v>
      </c>
    </row>
    <row r="106" spans="1:6" s="1" customFormat="1" x14ac:dyDescent="0.35">
      <c r="A106" s="18" t="s">
        <v>97</v>
      </c>
      <c r="B106" s="11" t="s">
        <v>47</v>
      </c>
      <c r="C106" s="21" t="e">
        <f>(C92-C77)*(B4-(C4*(1/(1+C81/100))))</f>
        <v>#DIV/0!</v>
      </c>
      <c r="D106" s="21" t="e">
        <f>(D92-D77)*(C4-(D4*(1/(1+D81/100))))</f>
        <v>#DIV/0!</v>
      </c>
      <c r="F106" s="5"/>
    </row>
    <row r="107" spans="1:6" x14ac:dyDescent="0.35">
      <c r="A107" s="14"/>
      <c r="C107" s="25"/>
    </row>
  </sheetData>
  <phoneticPr fontId="4" type="noConversion"/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FFD4-9064-4C29-B57D-D7DD19839E43}">
  <dimension ref="A1:BT26"/>
  <sheetViews>
    <sheetView workbookViewId="0">
      <selection activeCell="B17" sqref="B17"/>
    </sheetView>
  </sheetViews>
  <sheetFormatPr baseColWidth="10" defaultRowHeight="14.5" x14ac:dyDescent="0.35"/>
  <cols>
    <col min="1" max="1" width="38.08984375" customWidth="1"/>
    <col min="2" max="2" width="11.90625" customWidth="1"/>
    <col min="3" max="5" width="12.08984375" bestFit="1" customWidth="1"/>
  </cols>
  <sheetData>
    <row r="1" spans="1:72" x14ac:dyDescent="0.35">
      <c r="A1" s="11"/>
      <c r="B1" s="11"/>
      <c r="C1" s="12"/>
      <c r="D1" s="11"/>
      <c r="E1" s="11"/>
    </row>
    <row r="2" spans="1:72" x14ac:dyDescent="0.35">
      <c r="A2" s="45" t="s">
        <v>11</v>
      </c>
      <c r="B2" s="12"/>
      <c r="C2" s="11"/>
      <c r="D2" s="11"/>
      <c r="E2" s="11"/>
    </row>
    <row r="3" spans="1:72" ht="46.5" x14ac:dyDescent="0.35">
      <c r="A3" s="28" t="s">
        <v>82</v>
      </c>
      <c r="B3" s="29">
        <v>0</v>
      </c>
      <c r="C3" s="29">
        <v>1</v>
      </c>
      <c r="D3" s="29">
        <v>2</v>
      </c>
      <c r="E3" s="29">
        <v>3</v>
      </c>
      <c r="F3" s="29">
        <v>4</v>
      </c>
      <c r="G3" s="29">
        <v>5</v>
      </c>
      <c r="H3" s="29">
        <v>6</v>
      </c>
      <c r="I3" s="29">
        <v>7</v>
      </c>
      <c r="J3" s="29">
        <v>8</v>
      </c>
      <c r="K3" s="29">
        <v>9</v>
      </c>
      <c r="L3" s="29">
        <v>10</v>
      </c>
      <c r="M3" s="29">
        <v>11</v>
      </c>
      <c r="N3" s="29">
        <v>12</v>
      </c>
      <c r="O3" s="29">
        <v>13</v>
      </c>
      <c r="P3" s="29">
        <v>14</v>
      </c>
      <c r="Q3" s="29">
        <v>15</v>
      </c>
      <c r="R3" s="29">
        <v>16</v>
      </c>
      <c r="S3" s="29">
        <v>17</v>
      </c>
      <c r="T3" s="29">
        <v>18</v>
      </c>
      <c r="U3" s="29">
        <v>19</v>
      </c>
      <c r="V3" s="29">
        <v>20</v>
      </c>
      <c r="W3" s="29">
        <v>21</v>
      </c>
      <c r="X3" s="29">
        <v>22</v>
      </c>
      <c r="Y3" s="29">
        <v>23</v>
      </c>
      <c r="Z3" s="29">
        <v>24</v>
      </c>
      <c r="AA3" s="29">
        <v>25</v>
      </c>
      <c r="AB3" s="29">
        <v>26</v>
      </c>
      <c r="AC3" s="29">
        <v>27</v>
      </c>
      <c r="AD3" s="29">
        <v>28</v>
      </c>
      <c r="AE3" s="29">
        <v>29</v>
      </c>
      <c r="AF3" s="29">
        <v>30</v>
      </c>
      <c r="AG3" s="29">
        <v>31</v>
      </c>
      <c r="AH3" s="29">
        <v>32</v>
      </c>
      <c r="AI3" s="29">
        <v>33</v>
      </c>
      <c r="AJ3" s="29">
        <v>34</v>
      </c>
      <c r="AK3" s="29">
        <v>35</v>
      </c>
      <c r="AL3" s="29">
        <v>36</v>
      </c>
      <c r="AM3" s="29">
        <v>37</v>
      </c>
      <c r="AN3" s="29">
        <v>38</v>
      </c>
      <c r="AO3" s="29">
        <v>39</v>
      </c>
      <c r="AP3" s="29">
        <v>40</v>
      </c>
      <c r="AQ3" s="29">
        <v>41</v>
      </c>
      <c r="AR3" s="29">
        <v>42</v>
      </c>
      <c r="AS3" s="29">
        <v>43</v>
      </c>
      <c r="AT3" s="29">
        <v>44</v>
      </c>
      <c r="AU3" s="29">
        <v>45</v>
      </c>
      <c r="AV3" s="29">
        <v>46</v>
      </c>
      <c r="AW3" s="29">
        <v>47</v>
      </c>
      <c r="AX3" s="29">
        <v>48</v>
      </c>
      <c r="AY3" s="29">
        <v>49</v>
      </c>
      <c r="AZ3" s="29">
        <v>50</v>
      </c>
      <c r="BA3" s="29">
        <v>51</v>
      </c>
      <c r="BB3" s="29">
        <v>52</v>
      </c>
      <c r="BC3" s="29">
        <v>53</v>
      </c>
      <c r="BD3" s="29">
        <v>54</v>
      </c>
      <c r="BE3" s="29">
        <v>55</v>
      </c>
      <c r="BF3" s="29">
        <v>56</v>
      </c>
      <c r="BG3" s="29">
        <v>57</v>
      </c>
      <c r="BH3" s="29">
        <v>58</v>
      </c>
      <c r="BI3" s="29">
        <v>59</v>
      </c>
      <c r="BJ3" s="29">
        <v>60</v>
      </c>
      <c r="BK3" s="29">
        <v>61</v>
      </c>
      <c r="BL3" s="29">
        <v>62</v>
      </c>
      <c r="BM3" s="29">
        <v>63</v>
      </c>
      <c r="BN3" s="29">
        <v>64</v>
      </c>
      <c r="BO3" s="29">
        <v>65</v>
      </c>
      <c r="BP3" s="29">
        <v>66</v>
      </c>
    </row>
    <row r="4" spans="1:72" s="37" customFormat="1" x14ac:dyDescent="0.35">
      <c r="A4" s="2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</row>
    <row r="5" spans="1:72" ht="31" hidden="1" x14ac:dyDescent="0.35">
      <c r="A5" s="30" t="s">
        <v>83</v>
      </c>
      <c r="B5" s="31">
        <v>0</v>
      </c>
      <c r="C5" s="31">
        <v>1</v>
      </c>
      <c r="D5" s="31">
        <v>2</v>
      </c>
      <c r="E5" s="31">
        <v>3</v>
      </c>
      <c r="F5" s="31">
        <v>4</v>
      </c>
      <c r="G5" s="31">
        <v>5</v>
      </c>
      <c r="H5" s="31">
        <v>6</v>
      </c>
      <c r="I5" s="31">
        <v>7</v>
      </c>
      <c r="J5" s="31">
        <v>8</v>
      </c>
      <c r="K5" s="31">
        <v>9</v>
      </c>
      <c r="L5" s="31">
        <v>10</v>
      </c>
      <c r="M5" s="31">
        <v>11</v>
      </c>
      <c r="N5" s="31">
        <v>12</v>
      </c>
      <c r="O5" s="31">
        <v>13</v>
      </c>
      <c r="P5" s="31">
        <v>14</v>
      </c>
      <c r="Q5" s="31">
        <v>15</v>
      </c>
      <c r="R5" s="31">
        <v>16</v>
      </c>
      <c r="S5" s="31">
        <v>17</v>
      </c>
      <c r="T5" s="31">
        <v>18</v>
      </c>
      <c r="U5" s="31">
        <v>19</v>
      </c>
      <c r="V5" s="31">
        <v>20</v>
      </c>
      <c r="W5" s="31">
        <v>21</v>
      </c>
      <c r="X5" s="31">
        <v>22</v>
      </c>
      <c r="Y5" s="31">
        <v>23</v>
      </c>
      <c r="Z5" s="31">
        <v>24</v>
      </c>
      <c r="AA5" s="31">
        <v>25</v>
      </c>
      <c r="AB5" s="31">
        <v>26</v>
      </c>
      <c r="AC5" s="31">
        <v>27</v>
      </c>
      <c r="AD5" s="31">
        <v>28</v>
      </c>
      <c r="AE5" s="31">
        <v>29</v>
      </c>
      <c r="AF5" s="31">
        <v>30</v>
      </c>
      <c r="AG5" s="31">
        <v>31</v>
      </c>
      <c r="AH5" s="31">
        <v>32</v>
      </c>
      <c r="AI5" s="31">
        <v>33</v>
      </c>
      <c r="AJ5" s="31">
        <v>34</v>
      </c>
      <c r="AK5" s="31">
        <v>35</v>
      </c>
      <c r="AL5" s="31">
        <v>36</v>
      </c>
      <c r="AM5" s="31">
        <v>37</v>
      </c>
      <c r="AN5" s="31">
        <v>38</v>
      </c>
      <c r="AO5" s="31">
        <v>39</v>
      </c>
      <c r="AP5" s="31">
        <v>40</v>
      </c>
      <c r="AQ5" s="31">
        <v>41</v>
      </c>
      <c r="AR5" s="31">
        <v>42</v>
      </c>
      <c r="AS5" s="31">
        <v>43</v>
      </c>
      <c r="AT5" s="31">
        <v>44</v>
      </c>
      <c r="AU5" s="31">
        <v>45</v>
      </c>
      <c r="AV5" s="31">
        <v>46</v>
      </c>
      <c r="AW5" s="31">
        <v>47</v>
      </c>
      <c r="AX5" s="31">
        <v>48</v>
      </c>
      <c r="AY5" s="31">
        <v>49</v>
      </c>
      <c r="AZ5" s="31">
        <v>50</v>
      </c>
      <c r="BA5" s="31">
        <v>51</v>
      </c>
      <c r="BB5" s="31">
        <v>52</v>
      </c>
      <c r="BC5" s="31">
        <v>53</v>
      </c>
      <c r="BD5" s="31">
        <v>54</v>
      </c>
      <c r="BE5" s="31">
        <v>55</v>
      </c>
      <c r="BF5" s="31">
        <v>56</v>
      </c>
      <c r="BG5" s="31">
        <v>57</v>
      </c>
      <c r="BH5" s="31">
        <v>58</v>
      </c>
      <c r="BI5" s="31">
        <v>59</v>
      </c>
      <c r="BJ5" s="31">
        <v>60</v>
      </c>
      <c r="BK5" s="31">
        <v>61</v>
      </c>
      <c r="BL5" s="31">
        <v>62</v>
      </c>
      <c r="BM5" s="31">
        <v>63</v>
      </c>
      <c r="BN5" s="31">
        <v>64</v>
      </c>
      <c r="BO5" s="31">
        <v>65</v>
      </c>
      <c r="BP5" s="31">
        <v>66</v>
      </c>
      <c r="BQ5" s="1"/>
      <c r="BR5" s="1"/>
      <c r="BS5" s="1"/>
      <c r="BT5" s="1"/>
    </row>
    <row r="6" spans="1:72" ht="15.5" hidden="1" x14ac:dyDescent="0.35">
      <c r="A6" s="30"/>
      <c r="B6" s="1">
        <v>0</v>
      </c>
      <c r="C6" s="1">
        <f>B4</f>
        <v>0</v>
      </c>
      <c r="D6" s="1">
        <f>C4</f>
        <v>0</v>
      </c>
      <c r="E6" s="1">
        <f t="shared" ref="E6:I6" si="0">D4</f>
        <v>0</v>
      </c>
      <c r="F6" s="1">
        <f t="shared" si="0"/>
        <v>0</v>
      </c>
      <c r="G6" s="1">
        <f t="shared" si="0"/>
        <v>0</v>
      </c>
      <c r="H6" s="1">
        <f t="shared" si="0"/>
        <v>0</v>
      </c>
      <c r="I6" s="1">
        <f t="shared" si="0"/>
        <v>0</v>
      </c>
      <c r="J6" s="1">
        <f>I4</f>
        <v>0</v>
      </c>
      <c r="K6" s="1">
        <f>J4</f>
        <v>0</v>
      </c>
      <c r="L6" s="1">
        <f t="shared" ref="L6:BO6" si="1">K4</f>
        <v>0</v>
      </c>
      <c r="M6" s="1">
        <f t="shared" si="1"/>
        <v>0</v>
      </c>
      <c r="N6" s="1">
        <f t="shared" si="1"/>
        <v>0</v>
      </c>
      <c r="O6" s="1">
        <f t="shared" si="1"/>
        <v>0</v>
      </c>
      <c r="P6" s="1">
        <f t="shared" si="1"/>
        <v>0</v>
      </c>
      <c r="Q6" s="1">
        <f t="shared" si="1"/>
        <v>0</v>
      </c>
      <c r="R6" s="1">
        <f t="shared" si="1"/>
        <v>0</v>
      </c>
      <c r="S6" s="1">
        <f t="shared" si="1"/>
        <v>0</v>
      </c>
      <c r="T6" s="1">
        <f t="shared" si="1"/>
        <v>0</v>
      </c>
      <c r="U6" s="1">
        <f t="shared" si="1"/>
        <v>0</v>
      </c>
      <c r="V6" s="1">
        <f t="shared" si="1"/>
        <v>0</v>
      </c>
      <c r="W6" s="1">
        <f t="shared" si="1"/>
        <v>0</v>
      </c>
      <c r="X6" s="1">
        <f t="shared" si="1"/>
        <v>0</v>
      </c>
      <c r="Y6" s="1">
        <f t="shared" si="1"/>
        <v>0</v>
      </c>
      <c r="Z6" s="1">
        <f t="shared" si="1"/>
        <v>0</v>
      </c>
      <c r="AA6" s="1">
        <f t="shared" si="1"/>
        <v>0</v>
      </c>
      <c r="AB6" s="1">
        <f>AA4</f>
        <v>0</v>
      </c>
      <c r="AC6" s="1">
        <f t="shared" si="1"/>
        <v>0</v>
      </c>
      <c r="AD6" s="1">
        <f t="shared" si="1"/>
        <v>0</v>
      </c>
      <c r="AE6" s="1">
        <f t="shared" si="1"/>
        <v>0</v>
      </c>
      <c r="AF6" s="1">
        <f t="shared" si="1"/>
        <v>0</v>
      </c>
      <c r="AG6" s="1">
        <f t="shared" si="1"/>
        <v>0</v>
      </c>
      <c r="AH6" s="1">
        <f t="shared" si="1"/>
        <v>0</v>
      </c>
      <c r="AI6" s="1">
        <f t="shared" si="1"/>
        <v>0</v>
      </c>
      <c r="AJ6" s="1">
        <f t="shared" si="1"/>
        <v>0</v>
      </c>
      <c r="AK6" s="1">
        <f t="shared" si="1"/>
        <v>0</v>
      </c>
      <c r="AL6" s="1">
        <f t="shared" si="1"/>
        <v>0</v>
      </c>
      <c r="AM6" s="1">
        <f t="shared" si="1"/>
        <v>0</v>
      </c>
      <c r="AN6" s="1">
        <f t="shared" si="1"/>
        <v>0</v>
      </c>
      <c r="AO6" s="1">
        <f t="shared" si="1"/>
        <v>0</v>
      </c>
      <c r="AP6" s="1">
        <f t="shared" si="1"/>
        <v>0</v>
      </c>
      <c r="AQ6" s="1">
        <f t="shared" si="1"/>
        <v>0</v>
      </c>
      <c r="AR6" s="1">
        <f t="shared" si="1"/>
        <v>0</v>
      </c>
      <c r="AS6" s="1">
        <f t="shared" si="1"/>
        <v>0</v>
      </c>
      <c r="AT6" s="1">
        <f t="shared" si="1"/>
        <v>0</v>
      </c>
      <c r="AU6" s="1">
        <f t="shared" si="1"/>
        <v>0</v>
      </c>
      <c r="AV6" s="1">
        <f t="shared" si="1"/>
        <v>0</v>
      </c>
      <c r="AW6" s="1">
        <f t="shared" si="1"/>
        <v>0</v>
      </c>
      <c r="AX6" s="1">
        <f t="shared" si="1"/>
        <v>0</v>
      </c>
      <c r="AY6" s="1">
        <f t="shared" si="1"/>
        <v>0</v>
      </c>
      <c r="AZ6" s="1">
        <f t="shared" si="1"/>
        <v>0</v>
      </c>
      <c r="BA6" s="1">
        <f t="shared" si="1"/>
        <v>0</v>
      </c>
      <c r="BB6" s="1">
        <f t="shared" si="1"/>
        <v>0</v>
      </c>
      <c r="BC6" s="1">
        <f t="shared" si="1"/>
        <v>0</v>
      </c>
      <c r="BD6" s="1">
        <f t="shared" si="1"/>
        <v>0</v>
      </c>
      <c r="BE6" s="1">
        <f t="shared" si="1"/>
        <v>0</v>
      </c>
      <c r="BF6" s="1">
        <f t="shared" si="1"/>
        <v>0</v>
      </c>
      <c r="BG6" s="1">
        <f t="shared" si="1"/>
        <v>0</v>
      </c>
      <c r="BH6" s="1">
        <f t="shared" si="1"/>
        <v>0</v>
      </c>
      <c r="BI6" s="1">
        <f t="shared" si="1"/>
        <v>0</v>
      </c>
      <c r="BJ6" s="1">
        <f t="shared" si="1"/>
        <v>0</v>
      </c>
      <c r="BK6" s="1">
        <f t="shared" si="1"/>
        <v>0</v>
      </c>
      <c r="BL6" s="1">
        <f t="shared" si="1"/>
        <v>0</v>
      </c>
      <c r="BM6" s="1">
        <f t="shared" si="1"/>
        <v>0</v>
      </c>
      <c r="BN6" s="1">
        <f t="shared" si="1"/>
        <v>0</v>
      </c>
      <c r="BO6" s="1">
        <f t="shared" si="1"/>
        <v>0</v>
      </c>
      <c r="BP6" s="1">
        <f>BO4</f>
        <v>0</v>
      </c>
      <c r="BQ6" s="1"/>
      <c r="BR6" s="1"/>
      <c r="BS6" s="1"/>
      <c r="BT6" s="1"/>
    </row>
    <row r="7" spans="1:72" ht="15.5" hidden="1" x14ac:dyDescent="0.35">
      <c r="A7" s="28"/>
      <c r="B7" s="28"/>
      <c r="D7" s="2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</row>
    <row r="8" spans="1:72" ht="15.5" hidden="1" x14ac:dyDescent="0.35">
      <c r="A8" s="30" t="s">
        <v>84</v>
      </c>
      <c r="B8" s="31">
        <v>0</v>
      </c>
      <c r="C8" s="31">
        <v>1</v>
      </c>
      <c r="D8" s="31">
        <v>2</v>
      </c>
      <c r="E8" s="31">
        <v>3</v>
      </c>
      <c r="F8" s="31">
        <v>4</v>
      </c>
      <c r="G8" s="31">
        <v>5</v>
      </c>
      <c r="H8" s="31">
        <v>6</v>
      </c>
      <c r="I8" s="31">
        <v>7</v>
      </c>
      <c r="J8" s="31">
        <v>8</v>
      </c>
      <c r="K8" s="31">
        <v>9</v>
      </c>
      <c r="L8" s="31">
        <v>10</v>
      </c>
      <c r="M8" s="31">
        <v>11</v>
      </c>
      <c r="N8" s="31">
        <v>12</v>
      </c>
      <c r="O8" s="31">
        <v>13</v>
      </c>
      <c r="P8" s="31">
        <v>14</v>
      </c>
      <c r="Q8" s="31">
        <v>15</v>
      </c>
      <c r="R8" s="31">
        <v>16</v>
      </c>
      <c r="S8" s="31">
        <v>17</v>
      </c>
      <c r="T8" s="31">
        <v>18</v>
      </c>
      <c r="U8" s="31">
        <v>19</v>
      </c>
      <c r="V8" s="31">
        <v>20</v>
      </c>
      <c r="W8" s="31">
        <v>21</v>
      </c>
      <c r="X8" s="31">
        <v>22</v>
      </c>
      <c r="Y8" s="31">
        <v>23</v>
      </c>
      <c r="Z8" s="31">
        <v>24</v>
      </c>
      <c r="AA8" s="31">
        <v>25</v>
      </c>
      <c r="AB8" s="31">
        <v>26</v>
      </c>
      <c r="AC8" s="31">
        <v>27</v>
      </c>
      <c r="AD8" s="31">
        <v>28</v>
      </c>
      <c r="AE8" s="31">
        <v>29</v>
      </c>
      <c r="AF8" s="31">
        <v>30</v>
      </c>
      <c r="AG8" s="31">
        <v>31</v>
      </c>
      <c r="AH8" s="31">
        <v>32</v>
      </c>
      <c r="AI8" s="31">
        <v>33</v>
      </c>
      <c r="AJ8" s="31">
        <v>34</v>
      </c>
      <c r="AK8" s="31">
        <v>35</v>
      </c>
      <c r="AL8" s="31">
        <v>36</v>
      </c>
      <c r="AM8" s="31">
        <v>37</v>
      </c>
      <c r="AN8" s="31">
        <v>38</v>
      </c>
      <c r="AO8" s="31">
        <v>39</v>
      </c>
      <c r="AP8" s="31">
        <v>40</v>
      </c>
      <c r="AQ8" s="31">
        <v>41</v>
      </c>
      <c r="AR8" s="31">
        <v>42</v>
      </c>
      <c r="AS8" s="31">
        <v>43</v>
      </c>
      <c r="AT8" s="31">
        <v>44</v>
      </c>
      <c r="AU8" s="31">
        <v>45</v>
      </c>
      <c r="AV8" s="31">
        <v>46</v>
      </c>
      <c r="AW8" s="31">
        <v>47</v>
      </c>
      <c r="AX8" s="31">
        <v>48</v>
      </c>
      <c r="AY8" s="31">
        <v>49</v>
      </c>
      <c r="AZ8" s="31">
        <v>50</v>
      </c>
      <c r="BA8" s="31">
        <v>51</v>
      </c>
      <c r="BB8" s="31">
        <v>52</v>
      </c>
      <c r="BC8" s="31">
        <v>53</v>
      </c>
      <c r="BD8" s="31">
        <v>54</v>
      </c>
      <c r="BE8" s="31">
        <v>55</v>
      </c>
      <c r="BF8" s="31">
        <v>56</v>
      </c>
      <c r="BG8" s="31">
        <v>57</v>
      </c>
      <c r="BH8" s="31">
        <v>58</v>
      </c>
      <c r="BI8" s="31">
        <v>59</v>
      </c>
      <c r="BJ8" s="31">
        <v>60</v>
      </c>
      <c r="BK8" s="31">
        <v>61</v>
      </c>
      <c r="BL8" s="31">
        <v>62</v>
      </c>
      <c r="BM8" s="31">
        <v>63</v>
      </c>
      <c r="BN8" s="31">
        <v>64</v>
      </c>
      <c r="BO8" s="31">
        <v>65</v>
      </c>
      <c r="BP8" s="31">
        <v>66</v>
      </c>
      <c r="BQ8" s="1"/>
      <c r="BR8" s="1"/>
      <c r="BS8" s="1"/>
      <c r="BT8" s="1"/>
    </row>
    <row r="9" spans="1:72" hidden="1" x14ac:dyDescent="0.35">
      <c r="A9" s="1"/>
      <c r="B9" s="1" t="e">
        <f t="shared" ref="B9:BM9" si="2">IF(AND(B4=LOOKUP(9^9,4:4),LOOKUP(9^9,4:4)&lt;0),0,B4)</f>
        <v>#N/A</v>
      </c>
      <c r="C9" s="1" t="e">
        <f t="shared" si="2"/>
        <v>#N/A</v>
      </c>
      <c r="D9" s="1" t="e">
        <f t="shared" si="2"/>
        <v>#N/A</v>
      </c>
      <c r="E9" s="1" t="e">
        <f t="shared" si="2"/>
        <v>#N/A</v>
      </c>
      <c r="F9" s="1" t="e">
        <f t="shared" si="2"/>
        <v>#N/A</v>
      </c>
      <c r="G9" s="1" t="e">
        <f t="shared" si="2"/>
        <v>#N/A</v>
      </c>
      <c r="H9" s="1" t="e">
        <f t="shared" si="2"/>
        <v>#N/A</v>
      </c>
      <c r="I9" s="1" t="e">
        <f t="shared" si="2"/>
        <v>#N/A</v>
      </c>
      <c r="J9" s="1" t="e">
        <f t="shared" si="2"/>
        <v>#N/A</v>
      </c>
      <c r="K9" s="1" t="e">
        <f t="shared" si="2"/>
        <v>#N/A</v>
      </c>
      <c r="L9" s="1" t="e">
        <f t="shared" si="2"/>
        <v>#N/A</v>
      </c>
      <c r="M9" s="1" t="e">
        <f t="shared" si="2"/>
        <v>#N/A</v>
      </c>
      <c r="N9" s="1" t="e">
        <f t="shared" si="2"/>
        <v>#N/A</v>
      </c>
      <c r="O9" s="1" t="e">
        <f t="shared" si="2"/>
        <v>#N/A</v>
      </c>
      <c r="P9" s="1" t="e">
        <f t="shared" si="2"/>
        <v>#N/A</v>
      </c>
      <c r="Q9" s="1" t="e">
        <f t="shared" si="2"/>
        <v>#N/A</v>
      </c>
      <c r="R9" s="1" t="e">
        <f t="shared" si="2"/>
        <v>#N/A</v>
      </c>
      <c r="S9" s="1" t="e">
        <f t="shared" si="2"/>
        <v>#N/A</v>
      </c>
      <c r="T9" s="1" t="e">
        <f t="shared" si="2"/>
        <v>#N/A</v>
      </c>
      <c r="U9" s="1" t="e">
        <f t="shared" si="2"/>
        <v>#N/A</v>
      </c>
      <c r="V9" s="1" t="e">
        <f t="shared" si="2"/>
        <v>#N/A</v>
      </c>
      <c r="W9" s="1" t="e">
        <f t="shared" si="2"/>
        <v>#N/A</v>
      </c>
      <c r="X9" s="1" t="e">
        <f t="shared" si="2"/>
        <v>#N/A</v>
      </c>
      <c r="Y9" s="1" t="e">
        <f t="shared" si="2"/>
        <v>#N/A</v>
      </c>
      <c r="Z9" s="1" t="e">
        <f t="shared" si="2"/>
        <v>#N/A</v>
      </c>
      <c r="AA9" s="1" t="e">
        <f t="shared" si="2"/>
        <v>#N/A</v>
      </c>
      <c r="AB9" s="1" t="e">
        <f t="shared" si="2"/>
        <v>#N/A</v>
      </c>
      <c r="AC9" s="1" t="e">
        <f t="shared" si="2"/>
        <v>#N/A</v>
      </c>
      <c r="AD9" s="1" t="e">
        <f t="shared" si="2"/>
        <v>#N/A</v>
      </c>
      <c r="AE9" s="1" t="e">
        <f t="shared" si="2"/>
        <v>#N/A</v>
      </c>
      <c r="AF9" s="1" t="e">
        <f t="shared" si="2"/>
        <v>#N/A</v>
      </c>
      <c r="AG9" s="1" t="e">
        <f t="shared" si="2"/>
        <v>#N/A</v>
      </c>
      <c r="AH9" s="1" t="e">
        <f t="shared" si="2"/>
        <v>#N/A</v>
      </c>
      <c r="AI9" s="1" t="e">
        <f t="shared" si="2"/>
        <v>#N/A</v>
      </c>
      <c r="AJ9" s="1" t="e">
        <f t="shared" si="2"/>
        <v>#N/A</v>
      </c>
      <c r="AK9" s="1" t="e">
        <f t="shared" si="2"/>
        <v>#N/A</v>
      </c>
      <c r="AL9" s="1" t="e">
        <f t="shared" si="2"/>
        <v>#N/A</v>
      </c>
      <c r="AM9" s="1" t="e">
        <f t="shared" si="2"/>
        <v>#N/A</v>
      </c>
      <c r="AN9" s="1" t="e">
        <f t="shared" si="2"/>
        <v>#N/A</v>
      </c>
      <c r="AO9" s="1" t="e">
        <f t="shared" si="2"/>
        <v>#N/A</v>
      </c>
      <c r="AP9" s="1" t="e">
        <f t="shared" si="2"/>
        <v>#N/A</v>
      </c>
      <c r="AQ9" s="1" t="e">
        <f t="shared" si="2"/>
        <v>#N/A</v>
      </c>
      <c r="AR9" s="1" t="e">
        <f t="shared" si="2"/>
        <v>#N/A</v>
      </c>
      <c r="AS9" s="1" t="e">
        <f t="shared" si="2"/>
        <v>#N/A</v>
      </c>
      <c r="AT9" s="1" t="e">
        <f t="shared" si="2"/>
        <v>#N/A</v>
      </c>
      <c r="AU9" s="1" t="e">
        <f t="shared" si="2"/>
        <v>#N/A</v>
      </c>
      <c r="AV9" s="1" t="e">
        <f t="shared" si="2"/>
        <v>#N/A</v>
      </c>
      <c r="AW9" s="1" t="e">
        <f t="shared" si="2"/>
        <v>#N/A</v>
      </c>
      <c r="AX9" s="1" t="e">
        <f t="shared" si="2"/>
        <v>#N/A</v>
      </c>
      <c r="AY9" s="1" t="e">
        <f t="shared" si="2"/>
        <v>#N/A</v>
      </c>
      <c r="AZ9" s="1" t="e">
        <f t="shared" si="2"/>
        <v>#N/A</v>
      </c>
      <c r="BA9" s="1" t="e">
        <f t="shared" si="2"/>
        <v>#N/A</v>
      </c>
      <c r="BB9" s="1" t="e">
        <f t="shared" si="2"/>
        <v>#N/A</v>
      </c>
      <c r="BC9" s="1" t="e">
        <f t="shared" si="2"/>
        <v>#N/A</v>
      </c>
      <c r="BD9" s="1" t="e">
        <f t="shared" si="2"/>
        <v>#N/A</v>
      </c>
      <c r="BE9" s="1" t="e">
        <f t="shared" si="2"/>
        <v>#N/A</v>
      </c>
      <c r="BF9" s="1" t="e">
        <f t="shared" si="2"/>
        <v>#N/A</v>
      </c>
      <c r="BG9" s="1" t="e">
        <f t="shared" si="2"/>
        <v>#N/A</v>
      </c>
      <c r="BH9" s="1" t="e">
        <f t="shared" si="2"/>
        <v>#N/A</v>
      </c>
      <c r="BI9" s="1" t="e">
        <f t="shared" si="2"/>
        <v>#N/A</v>
      </c>
      <c r="BJ9" s="1" t="e">
        <f t="shared" si="2"/>
        <v>#N/A</v>
      </c>
      <c r="BK9" s="1" t="e">
        <f t="shared" si="2"/>
        <v>#N/A</v>
      </c>
      <c r="BL9" s="1" t="e">
        <f t="shared" si="2"/>
        <v>#N/A</v>
      </c>
      <c r="BM9" s="1" t="e">
        <f t="shared" si="2"/>
        <v>#N/A</v>
      </c>
      <c r="BN9" s="1" t="e">
        <f t="shared" ref="BN9:BP9" si="3">IF(AND(BN4=LOOKUP(9^9,4:4),LOOKUP(9^9,4:4)&lt;0),0,BN4)</f>
        <v>#N/A</v>
      </c>
      <c r="BO9" s="1" t="e">
        <f t="shared" si="3"/>
        <v>#N/A</v>
      </c>
      <c r="BP9" s="1" t="e">
        <f t="shared" si="3"/>
        <v>#N/A</v>
      </c>
      <c r="BQ9" s="1"/>
      <c r="BR9" s="1"/>
      <c r="BS9" s="1"/>
      <c r="BT9" s="1"/>
    </row>
    <row r="10" spans="1:72" hidden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ht="15.5" hidden="1" x14ac:dyDescent="0.35">
      <c r="A11" s="32" t="s">
        <v>85</v>
      </c>
      <c r="B11" s="1" t="e">
        <f t="shared" ref="B11:BM11" si="4">IF(AND(B4=LOOKUP(9^9,4:4),LOOKUP(9^9,4:4)&lt;0),B3+1,0)</f>
        <v>#N/A</v>
      </c>
      <c r="C11" s="1" t="e">
        <f t="shared" si="4"/>
        <v>#N/A</v>
      </c>
      <c r="D11" s="1" t="e">
        <f t="shared" si="4"/>
        <v>#N/A</v>
      </c>
      <c r="E11" s="1" t="e">
        <f t="shared" si="4"/>
        <v>#N/A</v>
      </c>
      <c r="F11" s="1" t="e">
        <f t="shared" si="4"/>
        <v>#N/A</v>
      </c>
      <c r="G11" s="1" t="e">
        <f t="shared" si="4"/>
        <v>#N/A</v>
      </c>
      <c r="H11" s="1" t="e">
        <f t="shared" si="4"/>
        <v>#N/A</v>
      </c>
      <c r="I11" s="1" t="e">
        <f t="shared" si="4"/>
        <v>#N/A</v>
      </c>
      <c r="J11" s="1" t="e">
        <f t="shared" si="4"/>
        <v>#N/A</v>
      </c>
      <c r="K11" s="1" t="e">
        <f t="shared" si="4"/>
        <v>#N/A</v>
      </c>
      <c r="L11" s="1" t="e">
        <f t="shared" si="4"/>
        <v>#N/A</v>
      </c>
      <c r="M11" s="1" t="e">
        <f t="shared" si="4"/>
        <v>#N/A</v>
      </c>
      <c r="N11" s="1" t="e">
        <f t="shared" si="4"/>
        <v>#N/A</v>
      </c>
      <c r="O11" s="1" t="e">
        <f t="shared" si="4"/>
        <v>#N/A</v>
      </c>
      <c r="P11" s="1" t="e">
        <f t="shared" si="4"/>
        <v>#N/A</v>
      </c>
      <c r="Q11" s="1" t="e">
        <f t="shared" si="4"/>
        <v>#N/A</v>
      </c>
      <c r="R11" s="1" t="e">
        <f t="shared" si="4"/>
        <v>#N/A</v>
      </c>
      <c r="S11" s="1" t="e">
        <f t="shared" si="4"/>
        <v>#N/A</v>
      </c>
      <c r="T11" s="1" t="e">
        <f t="shared" si="4"/>
        <v>#N/A</v>
      </c>
      <c r="U11" s="1" t="e">
        <f t="shared" si="4"/>
        <v>#N/A</v>
      </c>
      <c r="V11" s="1" t="e">
        <f t="shared" si="4"/>
        <v>#N/A</v>
      </c>
      <c r="W11" s="1" t="e">
        <f t="shared" si="4"/>
        <v>#N/A</v>
      </c>
      <c r="X11" s="1" t="e">
        <f t="shared" si="4"/>
        <v>#N/A</v>
      </c>
      <c r="Y11" s="1" t="e">
        <f t="shared" si="4"/>
        <v>#N/A</v>
      </c>
      <c r="Z11" s="1" t="e">
        <f t="shared" si="4"/>
        <v>#N/A</v>
      </c>
      <c r="AA11" s="1" t="e">
        <f t="shared" si="4"/>
        <v>#N/A</v>
      </c>
      <c r="AB11" s="1" t="e">
        <f t="shared" si="4"/>
        <v>#N/A</v>
      </c>
      <c r="AC11" s="1" t="e">
        <f t="shared" si="4"/>
        <v>#N/A</v>
      </c>
      <c r="AD11" s="1" t="e">
        <f t="shared" si="4"/>
        <v>#N/A</v>
      </c>
      <c r="AE11" s="1" t="e">
        <f t="shared" si="4"/>
        <v>#N/A</v>
      </c>
      <c r="AF11" s="1" t="e">
        <f t="shared" si="4"/>
        <v>#N/A</v>
      </c>
      <c r="AG11" s="1" t="e">
        <f t="shared" si="4"/>
        <v>#N/A</v>
      </c>
      <c r="AH11" s="1" t="e">
        <f t="shared" si="4"/>
        <v>#N/A</v>
      </c>
      <c r="AI11" s="1" t="e">
        <f t="shared" si="4"/>
        <v>#N/A</v>
      </c>
      <c r="AJ11" s="1" t="e">
        <f t="shared" si="4"/>
        <v>#N/A</v>
      </c>
      <c r="AK11" s="1" t="e">
        <f t="shared" si="4"/>
        <v>#N/A</v>
      </c>
      <c r="AL11" s="1" t="e">
        <f t="shared" si="4"/>
        <v>#N/A</v>
      </c>
      <c r="AM11" s="1" t="e">
        <f t="shared" si="4"/>
        <v>#N/A</v>
      </c>
      <c r="AN11" s="1" t="e">
        <f t="shared" si="4"/>
        <v>#N/A</v>
      </c>
      <c r="AO11" s="1" t="e">
        <f t="shared" si="4"/>
        <v>#N/A</v>
      </c>
      <c r="AP11" s="1" t="e">
        <f t="shared" si="4"/>
        <v>#N/A</v>
      </c>
      <c r="AQ11" s="1" t="e">
        <f t="shared" si="4"/>
        <v>#N/A</v>
      </c>
      <c r="AR11" s="1" t="e">
        <f t="shared" si="4"/>
        <v>#N/A</v>
      </c>
      <c r="AS11" s="1" t="e">
        <f t="shared" si="4"/>
        <v>#N/A</v>
      </c>
      <c r="AT11" s="1" t="e">
        <f t="shared" si="4"/>
        <v>#N/A</v>
      </c>
      <c r="AU11" s="1" t="e">
        <f t="shared" si="4"/>
        <v>#N/A</v>
      </c>
      <c r="AV11" s="1" t="e">
        <f t="shared" si="4"/>
        <v>#N/A</v>
      </c>
      <c r="AW11" s="1" t="e">
        <f t="shared" si="4"/>
        <v>#N/A</v>
      </c>
      <c r="AX11" s="1" t="e">
        <f t="shared" si="4"/>
        <v>#N/A</v>
      </c>
      <c r="AY11" s="1" t="e">
        <f t="shared" si="4"/>
        <v>#N/A</v>
      </c>
      <c r="AZ11" s="1" t="e">
        <f t="shared" si="4"/>
        <v>#N/A</v>
      </c>
      <c r="BA11" s="1" t="e">
        <f t="shared" si="4"/>
        <v>#N/A</v>
      </c>
      <c r="BB11" s="1" t="e">
        <f t="shared" si="4"/>
        <v>#N/A</v>
      </c>
      <c r="BC11" s="1" t="e">
        <f t="shared" si="4"/>
        <v>#N/A</v>
      </c>
      <c r="BD11" s="1" t="e">
        <f t="shared" si="4"/>
        <v>#N/A</v>
      </c>
      <c r="BE11" s="1" t="e">
        <f t="shared" si="4"/>
        <v>#N/A</v>
      </c>
      <c r="BF11" s="1" t="e">
        <f t="shared" si="4"/>
        <v>#N/A</v>
      </c>
      <c r="BG11" s="1" t="e">
        <f t="shared" si="4"/>
        <v>#N/A</v>
      </c>
      <c r="BH11" s="1" t="e">
        <f t="shared" si="4"/>
        <v>#N/A</v>
      </c>
      <c r="BI11" s="1" t="e">
        <f t="shared" si="4"/>
        <v>#N/A</v>
      </c>
      <c r="BJ11" s="1" t="e">
        <f t="shared" si="4"/>
        <v>#N/A</v>
      </c>
      <c r="BK11" s="1" t="e">
        <f t="shared" si="4"/>
        <v>#N/A</v>
      </c>
      <c r="BL11" s="1" t="e">
        <f t="shared" si="4"/>
        <v>#N/A</v>
      </c>
      <c r="BM11" s="1" t="e">
        <f t="shared" si="4"/>
        <v>#N/A</v>
      </c>
      <c r="BN11" s="1" t="e">
        <f t="shared" ref="BN11:BP11" si="5">IF(AND(BN4=LOOKUP(9^9,4:4),LOOKUP(9^9,4:4)&lt;0),BN3+1,0)</f>
        <v>#N/A</v>
      </c>
      <c r="BO11" s="1" t="e">
        <f t="shared" si="5"/>
        <v>#N/A</v>
      </c>
      <c r="BP11" s="1" t="e">
        <f t="shared" si="5"/>
        <v>#N/A</v>
      </c>
      <c r="BQ11" s="1"/>
      <c r="BR11" s="1"/>
      <c r="BS11" s="1"/>
      <c r="BT11" s="1"/>
    </row>
    <row r="12" spans="1:72" ht="15.5" hidden="1" x14ac:dyDescent="0.35">
      <c r="A12" s="32" t="s">
        <v>86</v>
      </c>
      <c r="B12" s="1" t="e">
        <f>MAX(B11:BO11)</f>
        <v>#N/A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ht="15.5" hidden="1" x14ac:dyDescent="0.35">
      <c r="A13" s="32"/>
      <c r="B13" s="3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</row>
    <row r="14" spans="1:72" x14ac:dyDescent="0.35">
      <c r="C14" s="2"/>
      <c r="D14" s="19"/>
      <c r="E14" s="19"/>
      <c r="F14" s="19"/>
      <c r="G14" s="19"/>
      <c r="K14" s="19"/>
    </row>
    <row r="15" spans="1:72" ht="15.5" x14ac:dyDescent="0.35">
      <c r="A15" s="44" t="s">
        <v>87</v>
      </c>
      <c r="B15" s="35">
        <v>0.03</v>
      </c>
      <c r="E15" s="19"/>
      <c r="F15" s="19"/>
      <c r="G15" s="19"/>
      <c r="L15" s="19"/>
    </row>
    <row r="16" spans="1:72" ht="15.5" hidden="1" x14ac:dyDescent="0.35">
      <c r="A16" s="31" t="s">
        <v>88</v>
      </c>
      <c r="B16" s="33">
        <f>B15+1%</f>
        <v>0.04</v>
      </c>
      <c r="C16" s="1"/>
      <c r="E16" s="19"/>
      <c r="F16" s="19"/>
      <c r="G16" s="19"/>
      <c r="K16" s="1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8" spans="1:72" ht="15.5" x14ac:dyDescent="0.35">
      <c r="A18" s="45" t="s">
        <v>89</v>
      </c>
      <c r="B18" s="34"/>
    </row>
    <row r="19" spans="1:72" ht="15.5" x14ac:dyDescent="0.35">
      <c r="A19" s="41" t="s">
        <v>98</v>
      </c>
      <c r="B19" s="38" t="e">
        <f>-B20/B4</f>
        <v>#DIV/0!</v>
      </c>
    </row>
    <row r="20" spans="1:72" ht="15.5" x14ac:dyDescent="0.35">
      <c r="A20" s="41" t="s">
        <v>99</v>
      </c>
      <c r="B20" s="41">
        <f>NPV(B15,B4:BP4)*(1+B15)</f>
        <v>0</v>
      </c>
    </row>
    <row r="21" spans="1:72" ht="46.5" hidden="1" x14ac:dyDescent="0.35">
      <c r="A21" s="42" t="s">
        <v>90</v>
      </c>
      <c r="B21" s="39">
        <f>NPV(B16,B4:BP4)*(1+B16)</f>
        <v>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</row>
    <row r="22" spans="1:72" ht="46.5" hidden="1" x14ac:dyDescent="0.35">
      <c r="A22" s="43" t="s">
        <v>91</v>
      </c>
      <c r="B22" s="40" t="e">
        <f>-(B21-B20)/B4</f>
        <v>#DIV/0!</v>
      </c>
    </row>
    <row r="23" spans="1:72" ht="31" hidden="1" x14ac:dyDescent="0.35">
      <c r="A23" s="42" t="s">
        <v>83</v>
      </c>
      <c r="B23" s="39">
        <f>NPV(B15,B6:BP6)*(1+B15)</f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</row>
    <row r="24" spans="1:72" ht="46.5" hidden="1" x14ac:dyDescent="0.35">
      <c r="A24" s="43" t="s">
        <v>92</v>
      </c>
      <c r="B24" s="40" t="e">
        <f>-(B23-B20)/B4</f>
        <v>#DIV/0!</v>
      </c>
    </row>
    <row r="25" spans="1:72" ht="15.5" hidden="1" x14ac:dyDescent="0.35">
      <c r="A25" s="42" t="s">
        <v>93</v>
      </c>
      <c r="B25" s="39" t="e">
        <f>IF(LOOKUP(9^9,4:4)&lt;0,((NPV(B15,B9:BP9))*(1+B15))+(LOOKUP(9^9,4:4)/(POWER((B15+1),B12))),"sans objet")</f>
        <v>#N/A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</row>
    <row r="26" spans="1:72" ht="46.5" hidden="1" x14ac:dyDescent="0.35">
      <c r="A26" s="43" t="s">
        <v>94</v>
      </c>
      <c r="B26" s="40" t="e">
        <f>-(B25-B20)/B4</f>
        <v>#N/A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1b42e21-0980-4b78-a495-b69f5cacde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3EFEC054CC034F8EDB76F1A360ED82" ma:contentTypeVersion="13" ma:contentTypeDescription="Crée un document." ma:contentTypeScope="" ma:versionID="4d1f7843dafbaf7060fbb41923145e75">
  <xsd:schema xmlns:xsd="http://www.w3.org/2001/XMLSchema" xmlns:xs="http://www.w3.org/2001/XMLSchema" xmlns:p="http://schemas.microsoft.com/office/2006/metadata/properties" xmlns:ns3="11b42e21-0980-4b78-a495-b69f5cacdeea" targetNamespace="http://schemas.microsoft.com/office/2006/metadata/properties" ma:root="true" ma:fieldsID="88687c60a19a4cb56067ce16b3b1454c" ns3:_="">
    <xsd:import namespace="11b42e21-0980-4b78-a495-b69f5cacde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42e21-0980-4b78-a495-b69f5cacd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2C2F67-4DAC-410B-9996-4E6AA0AC0DEE}">
  <ds:schemaRefs>
    <ds:schemaRef ds:uri="http://www.w3.org/XML/1998/namespace"/>
    <ds:schemaRef ds:uri="11b42e21-0980-4b78-a495-b69f5cacdeea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D322FFF-1BBB-41BD-988A-3A2B44A87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b42e21-0980-4b78-a495-b69f5cacde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3EB471-C34A-4432-82C2-17C1AB9A5A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Contenu carbone </vt:lpstr>
      <vt:lpstr>Rentabilité carbone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Vanwormhoudt</dc:creator>
  <cp:lastModifiedBy>Valérie Vanwormhoudt</cp:lastModifiedBy>
  <cp:lastPrinted>2023-12-28T09:57:04Z</cp:lastPrinted>
  <dcterms:created xsi:type="dcterms:W3CDTF">2023-12-12T15:17:09Z</dcterms:created>
  <dcterms:modified xsi:type="dcterms:W3CDTF">2025-04-14T10:57:08Z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0x010100E73EFEC054CC034F8EDB76F1A360ED82</vt:lpwstr>
  </property>
</Properties>
</file>